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Dropbox\Kunden-Ninox 2020-11\"/>
    </mc:Choice>
  </mc:AlternateContent>
  <xr:revisionPtr revIDLastSave="0" documentId="13_ncr:1000001_{44D6C7CF-F0C8-6B40-ABEC-B38728876303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Tabelle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1" l="1"/>
  <c r="E10" i="1"/>
  <c r="E12" i="1"/>
  <c r="J17" i="1"/>
  <c r="J18" i="1"/>
  <c r="J19" i="1"/>
  <c r="J20" i="1"/>
  <c r="J21" i="1"/>
  <c r="I4" i="1"/>
  <c r="J4" i="1"/>
  <c r="K4" i="1"/>
  <c r="E22" i="1"/>
  <c r="G22" i="1"/>
  <c r="I6" i="1"/>
  <c r="J6" i="1"/>
  <c r="I7" i="1"/>
  <c r="J7" i="1"/>
  <c r="E13" i="1"/>
  <c r="E14" i="1"/>
  <c r="E16" i="1"/>
  <c r="E23" i="1"/>
  <c r="G23" i="1"/>
</calcChain>
</file>

<file path=xl/sharedStrings.xml><?xml version="1.0" encoding="utf-8"?>
<sst xmlns="http://schemas.openxmlformats.org/spreadsheetml/2006/main" count="26" uniqueCount="26">
  <si>
    <t>aktueller Stromverbrauch</t>
  </si>
  <si>
    <t>pro Jahr in kWh</t>
  </si>
  <si>
    <t>in ct/kWh</t>
  </si>
  <si>
    <t>Personen im Haushalt</t>
  </si>
  <si>
    <t>Hauptwohnsitz in NÖ</t>
  </si>
  <si>
    <t>blau-gelber Strompreisrabatt</t>
  </si>
  <si>
    <t>Strompreisbremse der Regierung</t>
  </si>
  <si>
    <t>Verbrauch</t>
  </si>
  <si>
    <t>unter 2900</t>
  </si>
  <si>
    <t>über 2900</t>
  </si>
  <si>
    <t>Gesamt</t>
  </si>
  <si>
    <t>bis 40ct/kWh</t>
  </si>
  <si>
    <t>über 40ct/kWh</t>
  </si>
  <si>
    <t xml:space="preserve">Personen </t>
  </si>
  <si>
    <t>Energiepreis ohne Föderung</t>
  </si>
  <si>
    <t>Energiepreis inkl. Förderung</t>
  </si>
  <si>
    <t>Strompreis brutto</t>
  </si>
  <si>
    <t>Netzpreis</t>
  </si>
  <si>
    <t>1….Netz NÖ - EVN</t>
  </si>
  <si>
    <t>2….Wiener Netze</t>
  </si>
  <si>
    <t>Gesamtkosten</t>
  </si>
  <si>
    <t>ohne Förderung</t>
  </si>
  <si>
    <t>mit Förderung</t>
  </si>
  <si>
    <t>Gesamtförderung</t>
  </si>
  <si>
    <t>Wie hoch ist die Föderung bei meinem Stromanschluss?</t>
  </si>
  <si>
    <t>monatlich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</si>
</sst>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* #,##0_-;\-* #,##0_-;_-* &quot;-&quot;??_-;_-@_-"/>
  </numFmts>
  <fonts count="6" x14ac:knownFonts="1">
    <font>
      <sz val="11"/>
      <color theme="1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4"/>
      <color theme="1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0" fillId="2" borderId="0" xfId="0" applyFill="1" applyProtection="1"/>
    <xf numFmtId="0" fontId="0" fillId="0" borderId="0" xfId="0" applyProtection="1"/>
    <xf numFmtId="0" fontId="5" fillId="2" borderId="0" xfId="0" applyFont="1" applyFill="1" applyProtection="1"/>
    <xf numFmtId="0" fontId="3" fillId="2" borderId="0" xfId="0" applyFont="1" applyFill="1" applyProtection="1"/>
    <xf numFmtId="165" fontId="0" fillId="0" borderId="0" xfId="0" applyNumberFormat="1" applyProtection="1"/>
    <xf numFmtId="164" fontId="0" fillId="2" borderId="0" xfId="2" applyFont="1" applyFill="1" applyProtection="1"/>
    <xf numFmtId="164" fontId="5" fillId="2" borderId="0" xfId="2" applyFont="1" applyFill="1" applyProtection="1"/>
    <xf numFmtId="164" fontId="0" fillId="2" borderId="0" xfId="0" applyNumberFormat="1" applyFill="1" applyProtection="1"/>
    <xf numFmtId="165" fontId="5" fillId="3" borderId="0" xfId="1" applyNumberFormat="1" applyFont="1" applyFill="1" applyProtection="1">
      <protection locked="0"/>
    </xf>
    <xf numFmtId="0" fontId="5" fillId="3" borderId="0" xfId="0" applyFont="1" applyFill="1" applyProtection="1">
      <protection locked="0"/>
    </xf>
    <xf numFmtId="0" fontId="3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0" fillId="2" borderId="0" xfId="0" applyFill="1" applyAlignment="1" applyProtection="1">
      <alignment horizontal="center"/>
    </xf>
    <xf numFmtId="0" fontId="5" fillId="4" borderId="0" xfId="0" applyFont="1" applyFill="1" applyProtection="1"/>
    <xf numFmtId="164" fontId="5" fillId="4" borderId="0" xfId="0" applyNumberFormat="1" applyFont="1" applyFill="1" applyProtection="1"/>
    <xf numFmtId="0" fontId="0" fillId="4" borderId="0" xfId="0" applyFill="1" applyProtection="1"/>
    <xf numFmtId="164" fontId="2" fillId="4" borderId="0" xfId="0" applyNumberFormat="1" applyFont="1" applyFill="1" applyProtection="1"/>
    <xf numFmtId="0" fontId="4" fillId="2" borderId="0" xfId="0" applyFont="1" applyFill="1" applyAlignment="1" applyProtection="1">
      <alignment horizontal="left"/>
    </xf>
  </cellXfs>
  <cellStyles count="3">
    <cellStyle name="Komma" xfId="1" builtinId="3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topLeftCell="B1" workbookViewId="0">
      <selection activeCell="E33" sqref="E33"/>
    </sheetView>
  </sheetViews>
  <sheetFormatPr defaultColWidth="11.4375" defaultRowHeight="14.25" x14ac:dyDescent="0.15"/>
  <cols>
    <col min="1" max="1" width="6.7578125" style="2" customWidth="1"/>
    <col min="2" max="2" width="30.421875" style="2" bestFit="1" customWidth="1"/>
    <col min="3" max="4" width="11.4375" style="2"/>
    <col min="5" max="5" width="21.3203125" style="2" bestFit="1" customWidth="1"/>
    <col min="6" max="7" width="11.4375" style="2"/>
    <col min="8" max="13" width="0" style="2" hidden="1" customWidth="1"/>
    <col min="14" max="16384" width="11.4375" style="2"/>
  </cols>
  <sheetData>
    <row r="1" spans="1:11" x14ac:dyDescent="0.15">
      <c r="A1" s="1"/>
      <c r="B1" s="1"/>
      <c r="C1" s="1"/>
      <c r="D1" s="1"/>
      <c r="E1" s="1"/>
      <c r="F1" s="1"/>
      <c r="G1" s="1"/>
    </row>
    <row r="2" spans="1:11" ht="21" x14ac:dyDescent="0.25">
      <c r="A2" s="1"/>
      <c r="B2" s="18" t="s">
        <v>24</v>
      </c>
      <c r="C2" s="18"/>
      <c r="D2" s="18"/>
      <c r="E2" s="18"/>
      <c r="F2" s="18"/>
      <c r="G2" s="18"/>
    </row>
    <row r="3" spans="1:11" x14ac:dyDescent="0.15">
      <c r="A3" s="1"/>
      <c r="B3" s="1"/>
      <c r="C3" s="1"/>
      <c r="D3" s="1"/>
      <c r="E3" s="1"/>
      <c r="F3" s="1"/>
      <c r="G3" s="1"/>
      <c r="I3" s="2" t="s">
        <v>7</v>
      </c>
      <c r="J3" s="2" t="s">
        <v>11</v>
      </c>
      <c r="K3" s="2" t="s">
        <v>12</v>
      </c>
    </row>
    <row r="4" spans="1:11" ht="18" x14ac:dyDescent="0.2">
      <c r="A4" s="1"/>
      <c r="B4" s="3" t="s">
        <v>0</v>
      </c>
      <c r="C4" s="9">
        <v>532</v>
      </c>
      <c r="D4" s="4"/>
      <c r="E4" s="3" t="s">
        <v>16</v>
      </c>
      <c r="F4" s="11">
        <v>28.94</v>
      </c>
      <c r="G4" s="1"/>
      <c r="H4" s="2" t="s">
        <v>8</v>
      </c>
      <c r="I4" s="2">
        <f>IF(C4&lt;2901,C4,2900)</f>
        <v>532</v>
      </c>
      <c r="J4" s="2">
        <f>I4*0.1</f>
        <v>53.2</v>
      </c>
      <c r="K4" s="2">
        <f>IF(F4&gt;40,(F4-40)*I4/100,0)</f>
        <v>0</v>
      </c>
    </row>
    <row r="5" spans="1:11" x14ac:dyDescent="0.15">
      <c r="A5" s="1"/>
      <c r="B5" s="1" t="s">
        <v>1</v>
      </c>
      <c r="C5" s="1"/>
      <c r="D5" s="1"/>
      <c r="E5" s="1" t="s">
        <v>2</v>
      </c>
      <c r="F5" s="1"/>
      <c r="G5" s="1"/>
    </row>
    <row r="6" spans="1:11" x14ac:dyDescent="0.15">
      <c r="A6" s="1"/>
      <c r="B6" s="1"/>
      <c r="C6" s="1"/>
      <c r="D6" s="1"/>
      <c r="E6" s="1"/>
      <c r="F6" s="1"/>
      <c r="G6" s="1"/>
      <c r="H6" s="2" t="s">
        <v>9</v>
      </c>
      <c r="I6" s="5">
        <f>C4-I4</f>
        <v>0</v>
      </c>
      <c r="J6" s="5">
        <f>I6*F4/100</f>
        <v>0</v>
      </c>
    </row>
    <row r="7" spans="1:11" ht="18" x14ac:dyDescent="0.2">
      <c r="A7" s="1"/>
      <c r="B7" s="3" t="s">
        <v>3</v>
      </c>
      <c r="C7" s="10">
        <v>1</v>
      </c>
      <c r="D7" s="1"/>
      <c r="E7" s="1"/>
      <c r="F7" s="1"/>
      <c r="G7" s="1"/>
      <c r="H7" s="2" t="s">
        <v>10</v>
      </c>
      <c r="I7" s="2">
        <f>SUM(I4:I6)</f>
        <v>532</v>
      </c>
      <c r="J7" s="5">
        <f>J4+K4+J6</f>
        <v>53.2</v>
      </c>
    </row>
    <row r="8" spans="1:11" x14ac:dyDescent="0.15">
      <c r="A8" s="1"/>
      <c r="B8" s="1" t="s">
        <v>4</v>
      </c>
      <c r="C8" s="1"/>
      <c r="D8" s="1"/>
      <c r="E8" s="1"/>
      <c r="F8" s="1"/>
      <c r="G8" s="1"/>
    </row>
    <row r="9" spans="1:11" x14ac:dyDescent="0.15">
      <c r="A9" s="1"/>
      <c r="B9" s="1"/>
      <c r="C9" s="1"/>
      <c r="D9" s="1"/>
      <c r="E9" s="1"/>
      <c r="F9" s="1"/>
      <c r="G9" s="1"/>
    </row>
    <row r="10" spans="1:11" x14ac:dyDescent="0.15">
      <c r="A10" s="1"/>
      <c r="B10" s="1" t="s">
        <v>14</v>
      </c>
      <c r="C10" s="1"/>
      <c r="D10" s="1"/>
      <c r="E10" s="6">
        <f>C4*F4/100</f>
        <v>153.96080000000001</v>
      </c>
      <c r="F10" s="1"/>
      <c r="G10" s="1"/>
    </row>
    <row r="11" spans="1:11" x14ac:dyDescent="0.15">
      <c r="A11" s="1"/>
      <c r="B11" s="1"/>
      <c r="C11" s="1"/>
      <c r="D11" s="1"/>
      <c r="E11" s="1"/>
      <c r="F11" s="1"/>
      <c r="G11" s="1"/>
      <c r="H11" s="2" t="s">
        <v>13</v>
      </c>
      <c r="I11" s="2">
        <v>1</v>
      </c>
      <c r="J11" s="2">
        <v>169.58</v>
      </c>
    </row>
    <row r="12" spans="1:11" x14ac:dyDescent="0.15">
      <c r="A12" s="1"/>
      <c r="B12" s="1" t="s">
        <v>5</v>
      </c>
      <c r="C12" s="1"/>
      <c r="D12" s="1"/>
      <c r="E12" s="6">
        <f>IF(C7=1,J11,IF(C7=2,J12,IF(C7=3,J13,IF(C7=4,J14,IF(C7=5,J15,IF(C7=6,J17,IF(C7=7,J18,"???")))))))</f>
        <v>169.58</v>
      </c>
      <c r="F12" s="1"/>
      <c r="G12" s="1"/>
      <c r="I12" s="2">
        <v>2</v>
      </c>
      <c r="J12" s="2">
        <v>272.36</v>
      </c>
    </row>
    <row r="13" spans="1:11" x14ac:dyDescent="0.15">
      <c r="A13" s="1"/>
      <c r="B13" s="1" t="s">
        <v>6</v>
      </c>
      <c r="C13" s="1"/>
      <c r="D13" s="1"/>
      <c r="E13" s="6">
        <f>(C4*F4/100)-J7</f>
        <v>100.7608</v>
      </c>
      <c r="F13" s="1"/>
      <c r="G13" s="1"/>
      <c r="I13" s="2">
        <v>3</v>
      </c>
      <c r="J13" s="2">
        <v>374.44</v>
      </c>
    </row>
    <row r="14" spans="1:11" ht="18" x14ac:dyDescent="0.2">
      <c r="A14" s="1"/>
      <c r="B14" s="3" t="s">
        <v>23</v>
      </c>
      <c r="C14" s="3"/>
      <c r="D14" s="3"/>
      <c r="E14" s="7">
        <f>E12+E13</f>
        <v>270.3408</v>
      </c>
      <c r="F14" s="1"/>
      <c r="G14" s="1"/>
      <c r="I14" s="2">
        <v>4</v>
      </c>
      <c r="J14" s="2">
        <v>415.8</v>
      </c>
    </row>
    <row r="15" spans="1:11" x14ac:dyDescent="0.15">
      <c r="A15" s="1"/>
      <c r="B15" s="1"/>
      <c r="C15" s="1"/>
      <c r="D15" s="1"/>
      <c r="E15" s="1"/>
      <c r="F15" s="1"/>
      <c r="G15" s="1"/>
      <c r="I15" s="2">
        <v>5</v>
      </c>
      <c r="J15" s="2">
        <v>457.07</v>
      </c>
    </row>
    <row r="16" spans="1:11" x14ac:dyDescent="0.15">
      <c r="A16" s="1"/>
      <c r="B16" s="1" t="s">
        <v>15</v>
      </c>
      <c r="C16" s="1"/>
      <c r="D16" s="1"/>
      <c r="E16" s="8">
        <f>E10-E12-E13</f>
        <v>-116.38000000000001</v>
      </c>
      <c r="F16" s="1"/>
      <c r="G16" s="1"/>
    </row>
    <row r="17" spans="1:10" x14ac:dyDescent="0.15">
      <c r="A17" s="1"/>
      <c r="B17" s="1"/>
      <c r="C17" s="1"/>
      <c r="D17" s="1"/>
      <c r="E17" s="1"/>
      <c r="F17" s="1"/>
      <c r="G17" s="1"/>
      <c r="I17" s="2">
        <v>6</v>
      </c>
      <c r="J17" s="2">
        <f>J15+41.27</f>
        <v>498.34</v>
      </c>
    </row>
    <row r="18" spans="1:10" x14ac:dyDescent="0.15">
      <c r="A18" s="1"/>
      <c r="B18" s="1" t="s">
        <v>17</v>
      </c>
      <c r="C18" s="12">
        <v>1</v>
      </c>
      <c r="D18" s="1"/>
      <c r="E18" s="6">
        <f>IF(C18=1,((C4*(6.1548+0.12)/100)+43.2),IF(C18=2,((C4*4.774*1.2/100)+43.2),"???"))</f>
        <v>76.581936000000013</v>
      </c>
      <c r="F18" s="1"/>
      <c r="G18" s="1"/>
      <c r="I18" s="2">
        <v>7</v>
      </c>
      <c r="J18" s="2">
        <f t="shared" ref="J18:J21" si="0">J17+41.27</f>
        <v>539.61</v>
      </c>
    </row>
    <row r="19" spans="1:10" x14ac:dyDescent="0.15">
      <c r="A19" s="1"/>
      <c r="B19" s="1" t="s">
        <v>18</v>
      </c>
      <c r="C19" s="1"/>
      <c r="D19" s="1"/>
      <c r="E19" s="1"/>
      <c r="F19" s="1"/>
      <c r="G19" s="1"/>
      <c r="I19" s="2">
        <v>8</v>
      </c>
      <c r="J19" s="2">
        <f t="shared" si="0"/>
        <v>580.88</v>
      </c>
    </row>
    <row r="20" spans="1:10" x14ac:dyDescent="0.15">
      <c r="A20" s="1"/>
      <c r="B20" s="1" t="s">
        <v>19</v>
      </c>
      <c r="C20" s="1"/>
      <c r="D20" s="1"/>
      <c r="E20" s="1"/>
      <c r="F20" s="1"/>
      <c r="G20" s="1"/>
      <c r="I20" s="2">
        <v>9</v>
      </c>
      <c r="J20" s="2">
        <f t="shared" si="0"/>
        <v>622.15</v>
      </c>
    </row>
    <row r="21" spans="1:10" x14ac:dyDescent="0.15">
      <c r="A21" s="1"/>
      <c r="B21" s="1"/>
      <c r="C21" s="1"/>
      <c r="D21" s="1"/>
      <c r="E21" s="1"/>
      <c r="F21" s="1"/>
      <c r="G21" s="13" t="s">
        <v>25</v>
      </c>
      <c r="I21" s="2">
        <v>10</v>
      </c>
      <c r="J21" s="2">
        <f t="shared" si="0"/>
        <v>663.42</v>
      </c>
    </row>
    <row r="22" spans="1:10" ht="18" x14ac:dyDescent="0.2">
      <c r="A22" s="1"/>
      <c r="B22" s="14" t="s">
        <v>20</v>
      </c>
      <c r="C22" s="14" t="s">
        <v>21</v>
      </c>
      <c r="D22" s="14"/>
      <c r="E22" s="15">
        <f>E10+E18</f>
        <v>230.54273600000002</v>
      </c>
      <c r="F22" s="16"/>
      <c r="G22" s="17">
        <f>E22/12</f>
        <v>19.211894666666669</v>
      </c>
    </row>
    <row r="23" spans="1:10" ht="18" x14ac:dyDescent="0.2">
      <c r="A23" s="1"/>
      <c r="B23" s="14"/>
      <c r="C23" s="14" t="s">
        <v>22</v>
      </c>
      <c r="D23" s="14"/>
      <c r="E23" s="15">
        <f>E16+E18</f>
        <v>-39.798063999999997</v>
      </c>
      <c r="F23" s="16"/>
      <c r="G23" s="17">
        <f>E23/12</f>
        <v>-3.3165053333333332</v>
      </c>
    </row>
    <row r="24" spans="1:10" x14ac:dyDescent="0.15">
      <c r="A24" s="1"/>
      <c r="B24" s="1"/>
      <c r="C24" s="1"/>
      <c r="D24" s="1"/>
      <c r="E24" s="1"/>
      <c r="F24" s="1"/>
      <c r="G24" s="1"/>
    </row>
    <row r="25" spans="1:10" x14ac:dyDescent="0.15">
      <c r="A25" s="1"/>
      <c r="B25" s="1"/>
      <c r="C25" s="1"/>
      <c r="D25" s="1"/>
      <c r="E25" s="1"/>
      <c r="F25" s="1"/>
      <c r="G25" s="1"/>
    </row>
    <row r="26" spans="1:10" x14ac:dyDescent="0.15">
      <c r="A26" s="1"/>
      <c r="B26" s="1"/>
      <c r="C26" s="1"/>
      <c r="D26" s="1"/>
      <c r="E26" s="1"/>
      <c r="F26" s="1"/>
      <c r="G26" s="1"/>
    </row>
    <row r="27" spans="1:10" x14ac:dyDescent="0.15">
      <c r="A27" s="1"/>
      <c r="B27" s="1"/>
      <c r="C27" s="1"/>
      <c r="D27" s="1"/>
      <c r="E27" s="1"/>
      <c r="F27" s="1"/>
      <c r="G27" s="1"/>
    </row>
  </sheetData>
  <mergeCells count="1">
    <mergeCell ref="B2:G2"/>
  </mergeCells>
  <pageMargins left="0.7" right="0.7" top="0.78740157499999996" bottom="0.78740157499999996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Excel Android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WKNOE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Bosezky Peter,Ing.,WKNÖ,Bezirksstellenobmann Baden</dc:creator>
  <cp:lastModifiedBy>Peter Bosezky</cp:lastModifiedBy>
  <dcterms:created xsi:type="dcterms:W3CDTF">2022-10-18T17:15:42Z</dcterms:created>
  <dcterms:modified xsi:type="dcterms:W3CDTF">2022-10-19T14:57:51Z</dcterms:modified>
</cp:coreProperties>
</file>